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0575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3" i="1"/>
  <c r="N8" i="1"/>
  <c r="L22" i="1"/>
  <c r="L16" i="1"/>
  <c r="L1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16" i="1"/>
  <c r="B21" i="1"/>
  <c r="F14" i="1"/>
  <c r="F13" i="1"/>
  <c r="F12" i="1"/>
  <c r="F11" i="1"/>
  <c r="F10" i="1"/>
  <c r="F9" i="1"/>
  <c r="F8" i="1"/>
  <c r="F7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41" i="1" l="1"/>
  <c r="Q7" i="1" s="1"/>
  <c r="N24" i="1"/>
  <c r="Q10" i="1" l="1"/>
  <c r="G1" i="1" s="1"/>
  <c r="G2" i="1" s="1"/>
  <c r="Q8" i="1"/>
  <c r="Q9" i="1"/>
</calcChain>
</file>

<file path=xl/sharedStrings.xml><?xml version="1.0" encoding="utf-8"?>
<sst xmlns="http://schemas.openxmlformats.org/spreadsheetml/2006/main" count="89" uniqueCount="86">
  <si>
    <t>MATH 2311 Winter Session</t>
  </si>
  <si>
    <t>Letter Grade Calculator</t>
  </si>
  <si>
    <t>Quizzes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</si>
  <si>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</si>
  <si>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</si>
  <si>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</si>
  <si>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</si>
  <si>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</si>
  <si>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</si>
  <si>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</si>
  <si>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</si>
  <si>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</si>
  <si>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</si>
  <si>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Quiz 11</t>
  </si>
  <si>
    <t>Quiz 12</t>
  </si>
  <si>
    <t>Quiz 13</t>
  </si>
  <si>
    <t>Homeworks</t>
  </si>
  <si>
    <t>Homework 1</t>
  </si>
  <si>
    <t>Homework 2</t>
  </si>
  <si>
    <t>Homework 3</t>
  </si>
  <si>
    <t>Homework 4</t>
  </si>
  <si>
    <t>Homework 5</t>
  </si>
  <si>
    <t>Homework 6</t>
  </si>
  <si>
    <t>Homework 7</t>
  </si>
  <si>
    <t>Homework 8</t>
  </si>
  <si>
    <t>Quiz Average:</t>
  </si>
  <si>
    <t>Homework Average:</t>
  </si>
  <si>
    <t>Poppers</t>
  </si>
  <si>
    <t>Popper 1</t>
  </si>
  <si>
    <t>Popper 2</t>
  </si>
  <si>
    <t>Popper 3</t>
  </si>
  <si>
    <t>Popper 4</t>
  </si>
  <si>
    <t>Popper 5</t>
  </si>
  <si>
    <t>Popper 6</t>
  </si>
  <si>
    <t>Popper 7</t>
  </si>
  <si>
    <t>Popper 8</t>
  </si>
  <si>
    <t>Popper 9</t>
  </si>
  <si>
    <t>Popper 10</t>
  </si>
  <si>
    <t>Popper 11</t>
  </si>
  <si>
    <t>Popper 12</t>
  </si>
  <si>
    <t>Popper 13</t>
  </si>
  <si>
    <t>Popper 14</t>
  </si>
  <si>
    <t>Popper 15</t>
  </si>
  <si>
    <t>Popper 16</t>
  </si>
  <si>
    <t>Popper 17</t>
  </si>
  <si>
    <t>Popper 18</t>
  </si>
  <si>
    <t>Popper 19</t>
  </si>
  <si>
    <t>Popper 20</t>
  </si>
  <si>
    <t>Popper 21</t>
  </si>
  <si>
    <t>Popper 22</t>
  </si>
  <si>
    <t>Popper 23</t>
  </si>
  <si>
    <t>Popper 24</t>
  </si>
  <si>
    <t>Popper 25</t>
  </si>
  <si>
    <t>Popper 26</t>
  </si>
  <si>
    <t>Popper 27</t>
  </si>
  <si>
    <t>Popper 28</t>
  </si>
  <si>
    <t>Popper 29</t>
  </si>
  <si>
    <t>Popper 30</t>
  </si>
  <si>
    <t>Popper 31</t>
  </si>
  <si>
    <t>Popper 32</t>
  </si>
  <si>
    <t>Popper 33</t>
  </si>
  <si>
    <t>Popper Average:</t>
  </si>
  <si>
    <t>Test 1</t>
  </si>
  <si>
    <t>Practice Test 1</t>
  </si>
  <si>
    <t>Test 1 Total:</t>
  </si>
  <si>
    <t>Test 2</t>
  </si>
  <si>
    <t>Practice Test 2</t>
  </si>
  <si>
    <t>Test 2 Total:</t>
  </si>
  <si>
    <t>Test 3</t>
  </si>
  <si>
    <t>Practice Test 3</t>
  </si>
  <si>
    <t>Test 3 Total:</t>
  </si>
  <si>
    <t>Current Grade:</t>
  </si>
  <si>
    <t>Fill in all fields based on grades (including zeros) listed in Casa Gradebook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</si>
  <si>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</si>
  <si>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</si>
  <si>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</si>
  <si>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</si>
  <si>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</si>
  <si>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</si>
  <si>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</si>
  <si>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</si>
  <si>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</si>
  <si>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</si>
  <si>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</si>
  <si>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</si>
  <si>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Input Values in Highlighted Cells ONLY.  Changing other cells will cause incorrect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</si>
</sst>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right"/>
    </xf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K18" sqref="K18:L18"/>
    </sheetView>
  </sheetViews>
  <sheetFormatPr defaultRowHeight="15" x14ac:dyDescent="0.25"/>
  <cols>
    <col min="1" max="1" width="14.28515625" customWidth="1"/>
    <col min="3" max="3" width="10.7109375" bestFit="1" customWidth="1"/>
    <col min="4" max="4" width="18.5703125" customWidth="1"/>
    <col min="7" max="7" width="15.85546875" customWidth="1"/>
    <col min="11" max="11" width="13.28515625" customWidth="1"/>
  </cols>
  <sheetData>
    <row r="1" spans="1:21" x14ac:dyDescent="0.25">
      <c r="A1" t="s">
        <v>0</v>
      </c>
      <c r="E1" t="s">
        <v>71</v>
      </c>
      <c r="G1" t="e">
        <f ca="1">VLOOKUP(N24,P7:Q10,2)</f>
        <v>#DIV/0!</v>
      </c>
    </row>
    <row r="2" spans="1:21" x14ac:dyDescent="0.25">
      <c r="A2" t="s">
        <v>1</v>
      </c>
      <c r="G2" t="e">
        <f ca="1">VLOOKUP(G1,S7:T18,2)</f>
        <v>#DIV/0!</v>
      </c>
    </row>
    <row r="4" spans="1:21" x14ac:dyDescent="0.25">
      <c r="A4" t="s">
        <v>72</v>
      </c>
    </row>
    <row r="5" spans="1:21" x14ac:dyDescent="0.25">
      <c r="A5" t="s">
        <v>85</v>
      </c>
      <c r="N5" s="4"/>
      <c r="O5" s="4"/>
      <c r="P5" s="4"/>
      <c r="Q5" s="4"/>
      <c r="R5" s="4"/>
      <c r="S5" s="4"/>
      <c r="T5" s="4"/>
      <c r="U5" s="4"/>
    </row>
    <row r="6" spans="1:21" x14ac:dyDescent="0.25">
      <c r="A6" s="6" t="s">
        <v>2</v>
      </c>
      <c r="B6" s="7">
        <v>0.1</v>
      </c>
      <c r="D6" s="6" t="s">
        <v>16</v>
      </c>
      <c r="E6" s="7">
        <v>0.1</v>
      </c>
      <c r="G6" s="6" t="s">
        <v>27</v>
      </c>
      <c r="H6" s="7">
        <v>0.05</v>
      </c>
      <c r="I6" s="1"/>
      <c r="K6" s="6" t="s">
        <v>62</v>
      </c>
      <c r="L6" s="7">
        <v>0.25</v>
      </c>
      <c r="N6" s="4"/>
      <c r="O6" s="4"/>
      <c r="P6" s="4"/>
      <c r="Q6" s="4"/>
      <c r="R6" s="4"/>
      <c r="S6" s="4"/>
      <c r="T6" s="4"/>
      <c r="U6" s="4"/>
    </row>
    <row r="7" spans="1:21" x14ac:dyDescent="0.25">
      <c r="A7" s="2" t="s">
        <v>3</v>
      </c>
      <c r="B7" s="5"/>
      <c r="C7" s="3" t="str">
        <f ca="1">IF(TODAY()&gt;"12/18/2019","Input Grade"," ")</f>
        <v xml:space="preserve"> </v>
      </c>
      <c r="D7" s="2" t="s">
        <v>17</v>
      </c>
      <c r="E7" s="5"/>
      <c r="F7" t="str">
        <f ca="1">IF(TODAY()&gt;"12/17/2019","Input Grade"," ")</f>
        <v xml:space="preserve"> </v>
      </c>
      <c r="G7" s="2" t="s">
        <v>28</v>
      </c>
      <c r="H7" s="5"/>
      <c r="I7" t="str">
        <f ca="1">IF(TODAY()&gt;"12/19/2019","Input Grade"," ")</f>
        <v xml:space="preserve"> </v>
      </c>
      <c r="J7" s="4">
        <f ca="1">IF(TODAY()&gt;"12/19/2019",5,0)</f>
        <v>0</v>
      </c>
      <c r="K7" s="2" t="s">
        <v>62</v>
      </c>
      <c r="L7" s="5"/>
      <c r="N7" s="4"/>
      <c r="O7" s="4"/>
      <c r="P7" s="4">
        <v>0</v>
      </c>
      <c r="Q7" s="4" t="e">
        <f ca="1">(B21*0.1+E16*0.1+H41*0.05)/0.25</f>
        <v>#DIV/0!</v>
      </c>
      <c r="R7" s="4"/>
      <c r="S7" s="4">
        <v>0</v>
      </c>
      <c r="T7" s="4" t="s">
        <v>73</v>
      </c>
      <c r="U7" s="4"/>
    </row>
    <row r="8" spans="1:21" x14ac:dyDescent="0.25">
      <c r="A8" s="2" t="s">
        <v>4</v>
      </c>
      <c r="B8" s="5"/>
      <c r="C8" s="3" t="str">
        <f ca="1">IF(TODAY()&gt;"12/20/2019","Input Grade"," ")</f>
        <v xml:space="preserve"> </v>
      </c>
      <c r="D8" s="2" t="s">
        <v>18</v>
      </c>
      <c r="E8" s="5"/>
      <c r="F8" t="str">
        <f ca="1">IF(TODAY()&gt;"12/19/2019","Input Grade"," ")</f>
        <v xml:space="preserve"> </v>
      </c>
      <c r="G8" s="2" t="s">
        <v>29</v>
      </c>
      <c r="H8" s="5"/>
      <c r="I8" t="str">
        <f ca="1">IF(TODAY()&gt;"12/19/2019","Input Grade"," ")</f>
        <v xml:space="preserve"> </v>
      </c>
      <c r="J8" s="4">
        <f ca="1">IF(TODAY()&gt;"12/19/2019",5,0)</f>
        <v>0</v>
      </c>
      <c r="K8" s="2" t="s">
        <v>63</v>
      </c>
      <c r="L8" s="5"/>
      <c r="N8" s="4">
        <f>IF(L7&gt;0,1,0)</f>
        <v>0</v>
      </c>
      <c r="O8" s="4"/>
      <c r="P8" s="4">
        <v>1</v>
      </c>
      <c r="Q8" s="4" t="e">
        <f ca="1">(B21*0.1+E16*0.1+H41*0.05+L10*0.25)/0.5</f>
        <v>#DIV/0!</v>
      </c>
      <c r="R8" s="4"/>
      <c r="S8" s="4">
        <v>60</v>
      </c>
      <c r="T8" s="4" t="s">
        <v>74</v>
      </c>
      <c r="U8" s="4"/>
    </row>
    <row r="9" spans="1:21" x14ac:dyDescent="0.25">
      <c r="A9" s="2" t="s">
        <v>5</v>
      </c>
      <c r="B9" s="5"/>
      <c r="C9" s="3" t="str">
        <f ca="1">IF(TODAY()&gt;"12/23/2019","Input Grade"," ")</f>
        <v xml:space="preserve"> </v>
      </c>
      <c r="D9" s="2" t="s">
        <v>19</v>
      </c>
      <c r="E9" s="5"/>
      <c r="F9" t="str">
        <f ca="1">IF(TODAY()&gt;"12/24/2019","Input Grade"," ")</f>
        <v xml:space="preserve"> </v>
      </c>
      <c r="G9" s="2" t="s">
        <v>30</v>
      </c>
      <c r="H9" s="5"/>
      <c r="I9" t="str">
        <f ca="1">IF(TODAY()&gt;"12/19/2019","Input Grade"," ")</f>
        <v xml:space="preserve"> </v>
      </c>
      <c r="J9" s="4">
        <f ca="1">IF(TODAY()&gt;"12/19/2019",5,0)</f>
        <v>0</v>
      </c>
      <c r="N9" s="4"/>
      <c r="O9" s="4"/>
      <c r="P9" s="4">
        <v>2</v>
      </c>
      <c r="Q9" s="4" t="e">
        <f ca="1">(B21*0.1+E16*0.1+H41*0.05+L10*0.25+L16*0.25)/0.75</f>
        <v>#DIV/0!</v>
      </c>
      <c r="R9" s="4"/>
      <c r="S9" s="4">
        <v>63</v>
      </c>
      <c r="T9" s="4" t="s">
        <v>75</v>
      </c>
      <c r="U9" s="4"/>
    </row>
    <row r="10" spans="1:21" x14ac:dyDescent="0.25">
      <c r="A10" s="2" t="s">
        <v>6</v>
      </c>
      <c r="B10" s="5"/>
      <c r="C10" s="3" t="str">
        <f ca="1">IF(TODAY()&gt;"12/24/2019","Input Grade"," ")</f>
        <v xml:space="preserve"> </v>
      </c>
      <c r="D10" s="2" t="s">
        <v>20</v>
      </c>
      <c r="E10" s="5"/>
      <c r="F10" t="str">
        <f ca="1">IF(TODAY()&gt;"12/26/2019","Input Grade"," ")</f>
        <v xml:space="preserve"> </v>
      </c>
      <c r="G10" s="2" t="s">
        <v>31</v>
      </c>
      <c r="H10" s="5"/>
      <c r="I10" t="str">
        <f ca="1">IF(TODAY()&gt;"12/24/2019","Input Grade"," ")</f>
        <v xml:space="preserve"> </v>
      </c>
      <c r="J10" s="4">
        <f ca="1">IF(TODAY()&gt;"12/19/2019",11,0)</f>
        <v>0</v>
      </c>
      <c r="K10" s="2" t="s">
        <v>64</v>
      </c>
      <c r="L10">
        <f>L7+0.05*L8</f>
        <v>0</v>
      </c>
      <c r="N10" s="4"/>
      <c r="O10" s="4"/>
      <c r="P10" s="4">
        <v>3</v>
      </c>
      <c r="Q10" s="4" t="e">
        <f ca="1">(B21*0.1+E16*0.1+H41*0.05+L10*0.25+L16*0.25+L22*0.25)</f>
        <v>#DIV/0!</v>
      </c>
      <c r="R10" s="4"/>
      <c r="S10" s="4">
        <v>67</v>
      </c>
      <c r="T10" s="4" t="s">
        <v>76</v>
      </c>
      <c r="U10" s="4"/>
    </row>
    <row r="11" spans="1:21" x14ac:dyDescent="0.25">
      <c r="A11" s="2" t="s">
        <v>7</v>
      </c>
      <c r="B11" s="5"/>
      <c r="C11" s="3" t="str">
        <f ca="1">IF(TODAY()&gt;"12/26/2019","Input Grade"," ")</f>
        <v xml:space="preserve"> </v>
      </c>
      <c r="D11" s="2" t="s">
        <v>21</v>
      </c>
      <c r="E11" s="5"/>
      <c r="F11" t="str">
        <f ca="1">IF(TODAY()&gt;"12/31/2019","Input Grade"," ")</f>
        <v xml:space="preserve"> </v>
      </c>
      <c r="G11" s="2" t="s">
        <v>32</v>
      </c>
      <c r="H11" s="5"/>
      <c r="I11" t="str">
        <f ca="1">IF(TODAY()&gt;"12/24/2019","Input Grade"," ")</f>
        <v xml:space="preserve"> </v>
      </c>
      <c r="J11" s="4">
        <f ca="1">IF(TODAY()&gt;"12/24/2019",4,0)</f>
        <v>0</v>
      </c>
      <c r="N11" s="4"/>
      <c r="O11" s="4"/>
      <c r="P11" s="4"/>
      <c r="Q11" s="4"/>
      <c r="R11" s="4"/>
      <c r="S11" s="4">
        <v>70</v>
      </c>
      <c r="T11" s="4" t="s">
        <v>77</v>
      </c>
      <c r="U11" s="4"/>
    </row>
    <row r="12" spans="1:21" x14ac:dyDescent="0.25">
      <c r="A12" s="2" t="s">
        <v>8</v>
      </c>
      <c r="B12" s="5"/>
      <c r="C12" s="3" t="str">
        <f ca="1">IF(TODAY()&gt;"12/27/2019","Input Grade"," ")</f>
        <v xml:space="preserve"> </v>
      </c>
      <c r="D12" s="2" t="s">
        <v>22</v>
      </c>
      <c r="E12" s="5"/>
      <c r="F12" t="str">
        <f ca="1">IF(TODAY()&gt;"1/2/2020","Input Grade"," ")</f>
        <v xml:space="preserve"> </v>
      </c>
      <c r="G12" s="2" t="s">
        <v>33</v>
      </c>
      <c r="H12" s="5"/>
      <c r="I12" t="str">
        <f ca="1">IF(TODAY()&gt;"12/24/2019","Input Grade"," ")</f>
        <v xml:space="preserve"> </v>
      </c>
      <c r="J12" s="4">
        <f ca="1">IF(TODAY()&gt;"12/24/2019",3,0)</f>
        <v>0</v>
      </c>
      <c r="K12" s="6" t="s">
        <v>65</v>
      </c>
      <c r="L12" s="7">
        <v>0.25</v>
      </c>
      <c r="N12" s="4"/>
      <c r="O12" s="4"/>
      <c r="P12" s="4"/>
      <c r="Q12" s="4"/>
      <c r="R12" s="4"/>
      <c r="S12" s="4">
        <v>73</v>
      </c>
      <c r="T12" s="4" t="s">
        <v>78</v>
      </c>
      <c r="U12" s="4"/>
    </row>
    <row r="13" spans="1:21" x14ac:dyDescent="0.25">
      <c r="A13" s="2" t="s">
        <v>9</v>
      </c>
      <c r="B13" s="5"/>
      <c r="C13" s="3" t="str">
        <f ca="1">IF(TODAY()&gt;"12/30/2019","Input Grade"," ")</f>
        <v xml:space="preserve"> </v>
      </c>
      <c r="D13" s="2" t="s">
        <v>23</v>
      </c>
      <c r="E13" s="5"/>
      <c r="F13" t="str">
        <f ca="1">IF(TODAY()&gt;"1/7/2020","Input Grade"," ")</f>
        <v xml:space="preserve"> </v>
      </c>
      <c r="G13" s="2" t="s">
        <v>34</v>
      </c>
      <c r="H13" s="5"/>
      <c r="I13" t="str">
        <f ca="1">IF(TODAY()&gt;"12/24/2019","Input Grade"," ")</f>
        <v xml:space="preserve"> </v>
      </c>
      <c r="J13" s="4">
        <f ca="1">IF(TODAY()&gt;"12/24/2019",5,0)</f>
        <v>0</v>
      </c>
      <c r="K13" s="2" t="s">
        <v>65</v>
      </c>
      <c r="L13" s="5"/>
      <c r="N13" s="4">
        <f>IF(L13&gt;0,2,0)</f>
        <v>0</v>
      </c>
      <c r="O13" s="4"/>
      <c r="P13" s="4"/>
      <c r="Q13" s="4"/>
      <c r="R13" s="4"/>
      <c r="S13" s="4">
        <v>77</v>
      </c>
      <c r="T13" s="4" t="s">
        <v>79</v>
      </c>
      <c r="U13" s="4"/>
    </row>
    <row r="14" spans="1:21" x14ac:dyDescent="0.25">
      <c r="A14" s="2" t="s">
        <v>10</v>
      </c>
      <c r="B14" s="5"/>
      <c r="C14" s="3" t="str">
        <f ca="1">IF(TODAY()&gt;"12/31/2019","Input Grade"," ")</f>
        <v xml:space="preserve"> </v>
      </c>
      <c r="D14" s="2" t="s">
        <v>24</v>
      </c>
      <c r="E14" s="5"/>
      <c r="F14" t="str">
        <f ca="1">IF(TODAY()&gt;"1/9/2020","Input Grade"," ")</f>
        <v xml:space="preserve"> </v>
      </c>
      <c r="G14" s="2" t="s">
        <v>35</v>
      </c>
      <c r="H14" s="5"/>
      <c r="I14" t="str">
        <f ca="1">IF(TODAY()&gt;"12/26/2019","Input Grade"," ")</f>
        <v xml:space="preserve"> </v>
      </c>
      <c r="J14" s="4">
        <f ca="1">IF(TODAY()&gt;"12/26/2019",3,0)</f>
        <v>0</v>
      </c>
      <c r="K14" s="2" t="s">
        <v>66</v>
      </c>
      <c r="L14" s="5"/>
      <c r="N14" s="4"/>
      <c r="O14" s="4"/>
      <c r="P14" s="4"/>
      <c r="Q14" s="4"/>
      <c r="R14" s="4"/>
      <c r="S14" s="4">
        <v>80</v>
      </c>
      <c r="T14" s="4" t="s">
        <v>80</v>
      </c>
      <c r="U14" s="4"/>
    </row>
    <row r="15" spans="1:21" x14ac:dyDescent="0.25">
      <c r="A15" s="2" t="s">
        <v>11</v>
      </c>
      <c r="B15" s="5"/>
      <c r="C15" s="3" t="str">
        <f ca="1">IF(TODAY()&gt;"01/01/2020","Input Grade"," ")</f>
        <v xml:space="preserve"> </v>
      </c>
      <c r="G15" s="2" t="s">
        <v>36</v>
      </c>
      <c r="H15" s="5"/>
      <c r="I15" t="str">
        <f ca="1">IF(TODAY()&gt;"12/26/2019","Input Grade"," ")</f>
        <v xml:space="preserve"> </v>
      </c>
      <c r="J15" s="4">
        <f ca="1">IF(TODAY()&gt;"12/26/2019",11,0)</f>
        <v>0</v>
      </c>
      <c r="K15" s="2"/>
      <c r="N15" s="4"/>
      <c r="O15" s="4"/>
      <c r="P15" s="4"/>
      <c r="Q15" s="4"/>
      <c r="R15" s="4"/>
      <c r="S15" s="4">
        <v>83</v>
      </c>
      <c r="T15" s="4" t="s">
        <v>81</v>
      </c>
      <c r="U15" s="4"/>
    </row>
    <row r="16" spans="1:21" x14ac:dyDescent="0.25">
      <c r="A16" s="2" t="s">
        <v>12</v>
      </c>
      <c r="B16" s="5"/>
      <c r="C16" s="3" t="str">
        <f ca="1">IF(TODAY()&gt;"1/6/2020","Input Grade"," ")</f>
        <v xml:space="preserve"> </v>
      </c>
      <c r="D16" t="s">
        <v>26</v>
      </c>
      <c r="E16" t="e">
        <f>IF(COUNT(E7:E14)&lt;3,AVERAGE(E7:E14)*100/15,(SUM(E7:E14)-SMALL(E7:E14,1)-SMALL(E7:E14,2))/(COUNT(E7:E14)-2)*100/15)</f>
        <v>#DIV/0!</v>
      </c>
      <c r="G16" s="2" t="s">
        <v>37</v>
      </c>
      <c r="H16" s="5"/>
      <c r="I16" t="str">
        <f ca="1">IF(TODAY()&gt;"12/26/2019","Input Grade"," ")</f>
        <v xml:space="preserve"> </v>
      </c>
      <c r="J16" s="4">
        <f ca="1">IF(TODAY()&gt;"12/26/2019",5,0)</f>
        <v>0</v>
      </c>
      <c r="K16" s="2" t="s">
        <v>67</v>
      </c>
      <c r="L16">
        <f>L13+0.05*L14</f>
        <v>0</v>
      </c>
      <c r="N16" s="4"/>
      <c r="O16" s="4"/>
      <c r="P16" s="4"/>
      <c r="Q16" s="4"/>
      <c r="R16" s="4"/>
      <c r="S16" s="4">
        <v>87</v>
      </c>
      <c r="T16" s="4" t="s">
        <v>82</v>
      </c>
      <c r="U16" s="4"/>
    </row>
    <row r="17" spans="1:21" x14ac:dyDescent="0.25">
      <c r="A17" s="2" t="s">
        <v>13</v>
      </c>
      <c r="B17" s="5"/>
      <c r="C17" s="3" t="str">
        <f ca="1">IF(TODAY()&gt;"1/7/2020","Input Grade"," ")</f>
        <v xml:space="preserve"> </v>
      </c>
      <c r="G17" s="2" t="s">
        <v>38</v>
      </c>
      <c r="H17" s="5"/>
      <c r="I17" t="str">
        <f ca="1">IF(TODAY()&gt;"12/26/2019","Input Grade"," ")</f>
        <v xml:space="preserve"> </v>
      </c>
      <c r="J17" s="4">
        <f ca="1">IF(TODAY()&gt;"12/26/2019",10,0)</f>
        <v>0</v>
      </c>
      <c r="N17" s="4"/>
      <c r="O17" s="4"/>
      <c r="P17" s="4"/>
      <c r="Q17" s="4"/>
      <c r="R17" s="4"/>
      <c r="S17" s="4">
        <v>90</v>
      </c>
      <c r="T17" s="4" t="s">
        <v>83</v>
      </c>
      <c r="U17" s="4"/>
    </row>
    <row r="18" spans="1:21" x14ac:dyDescent="0.25">
      <c r="A18" s="2" t="s">
        <v>14</v>
      </c>
      <c r="B18" s="5"/>
      <c r="C18" s="3" t="str">
        <f ca="1">IF(TODAY()&gt;"1/8/2020","Input Grade"," ")</f>
        <v xml:space="preserve"> </v>
      </c>
      <c r="G18" s="2" t="s">
        <v>39</v>
      </c>
      <c r="H18" s="5"/>
      <c r="I18" t="str">
        <f ca="1">IF(TODAY()&gt;"12/31/2019","Input Grade"," ")</f>
        <v xml:space="preserve"> </v>
      </c>
      <c r="J18" s="4">
        <f ca="1">IF(TODAY()&gt;"12/31/2019",3,0)</f>
        <v>0</v>
      </c>
      <c r="K18" s="6" t="s">
        <v>68</v>
      </c>
      <c r="L18" s="7">
        <v>0.25</v>
      </c>
      <c r="N18" s="4"/>
      <c r="O18" s="4"/>
      <c r="P18" s="4"/>
      <c r="Q18" s="4"/>
      <c r="R18" s="4"/>
      <c r="S18" s="4">
        <v>93</v>
      </c>
      <c r="T18" s="4" t="s">
        <v>84</v>
      </c>
      <c r="U18" s="4"/>
    </row>
    <row r="19" spans="1:21" x14ac:dyDescent="0.25">
      <c r="A19" s="2" t="s">
        <v>15</v>
      </c>
      <c r="B19" s="5"/>
      <c r="C19" s="3" t="str">
        <f ca="1">IF(TODAY()&gt;"1/9/2020","Input Grade"," ")</f>
        <v xml:space="preserve"> </v>
      </c>
      <c r="G19" s="2" t="s">
        <v>40</v>
      </c>
      <c r="H19" s="5"/>
      <c r="I19" t="str">
        <f ca="1">IF(TODAY()&gt;"12/31/2019","Input Grade"," ")</f>
        <v xml:space="preserve"> </v>
      </c>
      <c r="J19" s="4">
        <f ca="1">IF(TODAY()&gt;"12/31/2019",5,0)</f>
        <v>0</v>
      </c>
      <c r="K19" s="2" t="s">
        <v>68</v>
      </c>
      <c r="L19" s="5"/>
      <c r="N19" s="4">
        <f>IF(L19&gt;0,3,0)</f>
        <v>0</v>
      </c>
      <c r="O19" s="4"/>
      <c r="P19" s="4"/>
      <c r="Q19" s="4"/>
      <c r="R19" s="4"/>
      <c r="S19" s="4"/>
      <c r="T19" s="4"/>
      <c r="U19" s="4"/>
    </row>
    <row r="20" spans="1:21" x14ac:dyDescent="0.25">
      <c r="G20" s="2" t="s">
        <v>41</v>
      </c>
      <c r="H20" s="5"/>
      <c r="I20" t="str">
        <f ca="1">IF(TODAY()&gt;"12/31/2019","Input Grade"," ")</f>
        <v xml:space="preserve"> </v>
      </c>
      <c r="J20" s="4">
        <f ca="1">IF(TODAY()&gt;"12/31/2019",5,0)</f>
        <v>0</v>
      </c>
      <c r="K20" s="2" t="s">
        <v>69</v>
      </c>
      <c r="L20" s="5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t="s">
        <v>25</v>
      </c>
      <c r="B21" t="e">
        <f>IF(COUNT(B7:B19)&lt;2,AVERAGE(B7:B19),(SUM(B7:B19)-SMALL(B7:B19,1))/(COUNT(B7:B19)-1))</f>
        <v>#DIV/0!</v>
      </c>
      <c r="C21" s="3"/>
      <c r="G21" s="2" t="s">
        <v>42</v>
      </c>
      <c r="H21" s="5"/>
      <c r="I21" t="str">
        <f ca="1">IF(TODAY()&gt;"12/31/2019","Input Grade"," ")</f>
        <v xml:space="preserve"> </v>
      </c>
      <c r="J21" s="4">
        <f ca="1">IF(TODAY()&gt;"12/31/2019",7,0)</f>
        <v>0</v>
      </c>
      <c r="N21" s="4"/>
      <c r="O21" s="4"/>
      <c r="P21" s="4"/>
      <c r="Q21" s="4"/>
      <c r="R21" s="4"/>
      <c r="S21" s="4"/>
      <c r="T21" s="4"/>
      <c r="U21" s="4"/>
    </row>
    <row r="22" spans="1:21" x14ac:dyDescent="0.25">
      <c r="C22" s="3"/>
      <c r="G22" s="2" t="s">
        <v>43</v>
      </c>
      <c r="H22" s="5"/>
      <c r="I22" t="str">
        <f ca="1">IF(TODAY()&gt;"12/31/2019","Input Grade"," ")</f>
        <v xml:space="preserve"> </v>
      </c>
      <c r="J22" s="4">
        <f ca="1">IF(TODAY()&gt;"12/31/2019",5,0)</f>
        <v>0</v>
      </c>
      <c r="K22" s="2" t="s">
        <v>70</v>
      </c>
      <c r="L22">
        <f>L19+0.05*L20</f>
        <v>0</v>
      </c>
      <c r="N22" s="4"/>
      <c r="O22" s="4"/>
      <c r="P22" s="4"/>
      <c r="Q22" s="4"/>
      <c r="R22" s="4"/>
      <c r="S22" s="4"/>
      <c r="T22" s="4"/>
      <c r="U22" s="4"/>
    </row>
    <row r="23" spans="1:21" x14ac:dyDescent="0.25">
      <c r="C23" s="3"/>
      <c r="G23" s="2" t="s">
        <v>44</v>
      </c>
      <c r="H23" s="5"/>
      <c r="I23" t="str">
        <f ca="1">IF(TODAY()&gt;"12/31/2019","Input Grade"," ")</f>
        <v xml:space="preserve"> </v>
      </c>
      <c r="J23" s="4">
        <f ca="1">IF(TODAY()&gt;"12/31/2019",3,0)</f>
        <v>0</v>
      </c>
      <c r="N23" s="4"/>
      <c r="O23" s="4"/>
      <c r="P23" s="4"/>
      <c r="Q23" s="4"/>
      <c r="R23" s="4"/>
      <c r="S23" s="4"/>
      <c r="T23" s="4"/>
      <c r="U23" s="4"/>
    </row>
    <row r="24" spans="1:21" x14ac:dyDescent="0.25">
      <c r="G24" s="2" t="s">
        <v>45</v>
      </c>
      <c r="H24" s="5"/>
      <c r="I24" t="str">
        <f ca="1">IF(TODAY()&gt;"1/2/2020","Input Grade"," ")</f>
        <v xml:space="preserve"> </v>
      </c>
      <c r="J24" s="4">
        <f ca="1">IF(TODAY()&gt;"1/2/2020",7,0)</f>
        <v>0</v>
      </c>
      <c r="N24" s="4">
        <f>MAX(N8:N19)</f>
        <v>0</v>
      </c>
      <c r="O24" s="4"/>
      <c r="P24" s="4"/>
      <c r="Q24" s="4"/>
      <c r="R24" s="4"/>
      <c r="S24" s="4"/>
      <c r="T24" s="4"/>
      <c r="U24" s="4"/>
    </row>
    <row r="25" spans="1:21" x14ac:dyDescent="0.25">
      <c r="G25" s="2" t="s">
        <v>46</v>
      </c>
      <c r="H25" s="5"/>
      <c r="I25" t="str">
        <f ca="1">IF(TODAY()&gt;"1/2/2020","Input Grade"," ")</f>
        <v xml:space="preserve"> </v>
      </c>
      <c r="J25" s="4">
        <f ca="1">IF(TODAY()&gt;"1/2/2020",5,0)</f>
        <v>0</v>
      </c>
      <c r="N25" s="4"/>
      <c r="O25" s="4"/>
      <c r="P25" s="4"/>
      <c r="Q25" s="4"/>
      <c r="R25" s="4"/>
      <c r="S25" s="4"/>
      <c r="T25" s="4"/>
      <c r="U25" s="4"/>
    </row>
    <row r="26" spans="1:21" x14ac:dyDescent="0.25">
      <c r="G26" s="2" t="s">
        <v>47</v>
      </c>
      <c r="H26" s="5"/>
      <c r="I26" t="str">
        <f ca="1">IF(TODAY()&gt;"1/2/2020","Input Grade"," ")</f>
        <v xml:space="preserve"> </v>
      </c>
      <c r="J26" s="4">
        <f ca="1">IF(TODAY()&gt;"1/2/2020",4,0)</f>
        <v>0</v>
      </c>
      <c r="N26" s="4"/>
      <c r="O26" s="4"/>
      <c r="P26" s="4"/>
      <c r="Q26" s="4"/>
      <c r="R26" s="4"/>
      <c r="S26" s="4"/>
      <c r="T26" s="4"/>
      <c r="U26" s="4"/>
    </row>
    <row r="27" spans="1:21" x14ac:dyDescent="0.25">
      <c r="G27" s="2" t="s">
        <v>48</v>
      </c>
      <c r="H27" s="5"/>
      <c r="I27" t="str">
        <f ca="1">IF(TODAY()&gt;"1/2/2020","Input Grade"," ")</f>
        <v xml:space="preserve"> </v>
      </c>
      <c r="J27" s="4">
        <f ca="1">IF(TODAY()&gt;"1/2/2020",5,0)</f>
        <v>0</v>
      </c>
      <c r="N27" s="4"/>
      <c r="O27" s="4"/>
      <c r="P27" s="4"/>
      <c r="Q27" s="4"/>
      <c r="R27" s="4"/>
      <c r="S27" s="4"/>
      <c r="T27" s="4"/>
      <c r="U27" s="4"/>
    </row>
    <row r="28" spans="1:21" x14ac:dyDescent="0.25">
      <c r="G28" s="2" t="s">
        <v>49</v>
      </c>
      <c r="H28" s="5"/>
      <c r="I28" t="str">
        <f ca="1">IF(TODAY()&gt;"1/7/2020","Input Grade"," ")</f>
        <v xml:space="preserve"> </v>
      </c>
      <c r="J28" s="4">
        <f ca="1">IF(TODAY()&gt;"1/7/2020",4,0)</f>
        <v>0</v>
      </c>
    </row>
    <row r="29" spans="1:21" x14ac:dyDescent="0.25">
      <c r="G29" s="2" t="s">
        <v>50</v>
      </c>
      <c r="H29" s="5"/>
      <c r="I29" t="str">
        <f ca="1">IF(TODAY()&gt;"1/7/2020","Input Grade"," ")</f>
        <v xml:space="preserve"> </v>
      </c>
      <c r="J29" s="4">
        <f ca="1">IF(TODAY()&gt;"1/7/2020",6,0)</f>
        <v>0</v>
      </c>
    </row>
    <row r="30" spans="1:21" x14ac:dyDescent="0.25">
      <c r="G30" s="2" t="s">
        <v>51</v>
      </c>
      <c r="H30" s="5"/>
      <c r="I30" t="str">
        <f ca="1">IF(TODAY()&gt;"1/7/2020","Input Grade"," ")</f>
        <v xml:space="preserve"> </v>
      </c>
      <c r="J30" s="4">
        <f ca="1">IF(TODAY()&gt;"1/7/2020",8,0)</f>
        <v>0</v>
      </c>
    </row>
    <row r="31" spans="1:21" x14ac:dyDescent="0.25">
      <c r="G31" s="2" t="s">
        <v>52</v>
      </c>
      <c r="H31" s="5"/>
      <c r="I31" t="str">
        <f ca="1">IF(TODAY()&gt;"1/7/2020","Input Grade"," ")</f>
        <v xml:space="preserve"> </v>
      </c>
      <c r="J31" s="4">
        <f ca="1">IF(TODAY()&gt;"1/7/2020",10,0)</f>
        <v>0</v>
      </c>
    </row>
    <row r="32" spans="1:21" x14ac:dyDescent="0.25">
      <c r="G32" s="2" t="s">
        <v>53</v>
      </c>
      <c r="H32" s="5"/>
      <c r="I32" t="str">
        <f ca="1">IF(TODAY()&gt;"1/7/2020","Input Grade"," ")</f>
        <v xml:space="preserve"> </v>
      </c>
      <c r="J32" s="4">
        <f ca="1">IF(TODAY()&gt;"1/7/2020",5,0)</f>
        <v>0</v>
      </c>
    </row>
    <row r="33" spans="7:10" x14ac:dyDescent="0.25">
      <c r="G33" s="2" t="s">
        <v>54</v>
      </c>
      <c r="H33" s="5"/>
      <c r="I33" t="str">
        <f ca="1">IF(TODAY()&gt;"1/9/2020","Input Grade"," ")</f>
        <v xml:space="preserve"> </v>
      </c>
      <c r="J33" s="4">
        <f ca="1">IF(TODAY()&gt;"1/9/2020",20,0)</f>
        <v>0</v>
      </c>
    </row>
    <row r="34" spans="7:10" x14ac:dyDescent="0.25">
      <c r="G34" s="2" t="s">
        <v>55</v>
      </c>
      <c r="H34" s="5"/>
      <c r="I34" t="str">
        <f ca="1">IF(TODAY()&gt;"1/9/2020","Input Grade"," ")</f>
        <v xml:space="preserve"> </v>
      </c>
      <c r="J34" s="4">
        <f ca="1">IF(TODAY()&gt;"1/9/2020",13,0)</f>
        <v>0</v>
      </c>
    </row>
    <row r="35" spans="7:10" x14ac:dyDescent="0.25">
      <c r="G35" s="2" t="s">
        <v>56</v>
      </c>
      <c r="H35" s="5"/>
      <c r="I35" t="str">
        <f ca="1">IF(TODAY()&gt;"1/9/2020","Input Grade"," ")</f>
        <v xml:space="preserve"> </v>
      </c>
      <c r="J35" s="4">
        <f ca="1">IF(TODAY()&gt;"1/9/2020",6,0)</f>
        <v>0</v>
      </c>
    </row>
    <row r="36" spans="7:10" x14ac:dyDescent="0.25">
      <c r="G36" s="2" t="s">
        <v>57</v>
      </c>
      <c r="H36" s="5"/>
      <c r="I36" t="str">
        <f ca="1">IF(TODAY()&gt;"1/9/2020","Input Grade"," ")</f>
        <v xml:space="preserve"> </v>
      </c>
      <c r="J36" s="4">
        <f ca="1">IF(TODAY()&gt;"1/9/2020",6,0)</f>
        <v>0</v>
      </c>
    </row>
    <row r="37" spans="7:10" x14ac:dyDescent="0.25">
      <c r="G37" s="2" t="s">
        <v>58</v>
      </c>
      <c r="H37" s="5"/>
      <c r="I37" t="str">
        <f ca="1">IF(TODAY()&gt;"1/9/2020","Input Grade"," ")</f>
        <v xml:space="preserve"> </v>
      </c>
      <c r="J37" s="4">
        <f ca="1">IF(TODAY()&gt;"1/9/2020",5,0)</f>
        <v>0</v>
      </c>
    </row>
    <row r="38" spans="7:10" x14ac:dyDescent="0.25">
      <c r="G38" s="2" t="s">
        <v>59</v>
      </c>
      <c r="H38" s="5"/>
      <c r="I38" t="str">
        <f ca="1">IF(TODAY()&gt;"1/9/2020","Input Grade"," ")</f>
        <v xml:space="preserve"> </v>
      </c>
      <c r="J38" s="4">
        <f ca="1">IF(TODAY()&gt;"1/9/2020",5,0)</f>
        <v>0</v>
      </c>
    </row>
    <row r="39" spans="7:10" x14ac:dyDescent="0.25">
      <c r="G39" s="2" t="s">
        <v>60</v>
      </c>
      <c r="H39" s="5"/>
      <c r="I39" t="str">
        <f ca="1">IF(TODAY()&gt;"1/9/2020","Input Grade"," ")</f>
        <v xml:space="preserve"> </v>
      </c>
      <c r="J39" s="4">
        <f ca="1">IF(TODAY()&gt;"1/9/2020",5,0)</f>
        <v>0</v>
      </c>
    </row>
    <row r="41" spans="7:10" x14ac:dyDescent="0.25">
      <c r="G41" t="s">
        <v>61</v>
      </c>
      <c r="H41" t="e">
        <f ca="1">MIN(SUM(H7:H39)/(SUM(J7:J40)*0.85)*100,100)</f>
        <v>#DIV/0!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UH Math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Caputo</dc:creator>
  <cp:lastModifiedBy>Dr. Caputo</cp:lastModifiedBy>
  <dcterms:created xsi:type="dcterms:W3CDTF">2019-11-30T14:38:42Z</dcterms:created>
  <dcterms:modified xsi:type="dcterms:W3CDTF">2019-11-30T16:16:14Z</dcterms:modified>
</cp:coreProperties>
</file>